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95" windowWidth="12375" windowHeight="11085" activeTab="0"/>
  </bookViews>
  <sheets>
    <sheet name="Vízdíj kalkulátor" sheetId="1" r:id="rId1"/>
  </sheets>
  <definedNames>
    <definedName name="_xlnm.Print_Area" localSheetId="0">'Vízdíj kalkulátor'!$A$1:$F$23</definedName>
  </definedNames>
  <calcPr fullCalcOnLoad="1"/>
</workbook>
</file>

<file path=xl/sharedStrings.xml><?xml version="1.0" encoding="utf-8"?>
<sst xmlns="http://schemas.openxmlformats.org/spreadsheetml/2006/main" count="94" uniqueCount="48">
  <si>
    <t>Lakosság</t>
  </si>
  <si>
    <t>Közület</t>
  </si>
  <si>
    <t>Víz</t>
  </si>
  <si>
    <t>Csatorna</t>
  </si>
  <si>
    <t>Eltelt hónapok száma:</t>
  </si>
  <si>
    <t>NA 30 mm</t>
  </si>
  <si>
    <t>NA 40 mm</t>
  </si>
  <si>
    <t>NA 50 mm</t>
  </si>
  <si>
    <t>NA 65 mm</t>
  </si>
  <si>
    <t>NA 80 mm</t>
  </si>
  <si>
    <t>NA 100 mm</t>
  </si>
  <si>
    <t>NA 150 mm</t>
  </si>
  <si>
    <t>NA 200 mm</t>
  </si>
  <si>
    <t>Fogyasztó jelleg:</t>
  </si>
  <si>
    <t>Megnevezés</t>
  </si>
  <si>
    <t>Menny.</t>
  </si>
  <si>
    <t>Alapdíj</t>
  </si>
  <si>
    <t>Szolgáltatásválasztó</t>
  </si>
  <si>
    <t>Fogyasztásarányos szolgáltatási díjak, Ft/m3 (nettó)</t>
  </si>
  <si>
    <t>Havi alapdíjak, Ft/hó (nettó)</t>
  </si>
  <si>
    <t>Szennyvízelvezetés</t>
  </si>
  <si>
    <t>Igen</t>
  </si>
  <si>
    <t>Nem</t>
  </si>
  <si>
    <t>Szennyvízelvezetés díja</t>
  </si>
  <si>
    <t>Ivóvízdíj</t>
  </si>
  <si>
    <t>Összesen, 2013.07.01-től érvényes árakon:</t>
  </si>
  <si>
    <t>Mérő átmérő:</t>
  </si>
  <si>
    <t xml:space="preserve">Nettó  </t>
  </si>
  <si>
    <t xml:space="preserve">27% ÁFA  </t>
  </si>
  <si>
    <t>Ivóvíz szolgáltatás</t>
  </si>
  <si>
    <t>Pannon-Víz Zrt.</t>
  </si>
  <si>
    <t>Fogyasztás (m3):</t>
  </si>
  <si>
    <t>Kitöltendő alapadatok:</t>
  </si>
  <si>
    <t>NA 13 mm lakás</t>
  </si>
  <si>
    <t>NA 20 mm lakás</t>
  </si>
  <si>
    <t>NA 25 mm lakás</t>
  </si>
  <si>
    <t xml:space="preserve"> - Mérő nélkül - </t>
  </si>
  <si>
    <t>Mérő típusa, átmérője</t>
  </si>
  <si>
    <t>NA 13 mm aknás</t>
  </si>
  <si>
    <t>NA 20 mm aknás</t>
  </si>
  <si>
    <t>NA 25 mm aknás</t>
  </si>
  <si>
    <t>Díjkalkulátor</t>
  </si>
  <si>
    <t>Összesen, 2013.01.01-én érvényes árakon:</t>
  </si>
  <si>
    <t xml:space="preserve">Nettó egységár  </t>
  </si>
  <si>
    <t xml:space="preserve">Bruttó  </t>
  </si>
  <si>
    <t>2013.07.01-től</t>
  </si>
  <si>
    <t>2013.01.01-től</t>
  </si>
  <si>
    <t>Összesen, 2013.01.01-től érvényes árakon: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</si>
</sst>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&quot; hó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  <numFmt numFmtId="171" formatCode="_-* #,##0.000\ &quot;Ft&quot;_-;\-* #,##0.000\ &quot;Ft&quot;_-;_-* &quot;-&quot;??\ &quot;Ft&quot;_-;_-@_-"/>
    <numFmt numFmtId="172" formatCode="#,##0,&quot; hó&quot;"/>
    <numFmt numFmtId="173" formatCode="#,##0&quot; hó&quot;"/>
    <numFmt numFmtId="174" formatCode="#,##0&quot; m3&quot;"/>
    <numFmt numFmtId="175" formatCode="#,##0&quot; m3&quot;;\-#,##0&quot; m3&quot;;\-&quot; m3&quot;"/>
    <numFmt numFmtId="176" formatCode="#,##0&quot; hó&quot;;\-#,##0&quot; hó&quot;;\-&quot; hó&quot;"/>
    <numFmt numFmtId="177" formatCode="_-* #,##0.0\ _F_t_-;\-* #,##0.0\ _F_t_-;_-* &quot;-&quot;??\ _F_t_-;_-@_-"/>
    <numFmt numFmtId="178" formatCode="_-* #,##0\ _F_t_-;\-* #,##0\ _F_t_-;_-* &quot;-&quot;??\ _F_t_-;_-@_-"/>
    <numFmt numFmtId="179" formatCode="#,##0&quot; m3&quot;;#,##0&quot; m3&quot;;0&quot; m3&quot;"/>
    <numFmt numFmtId="180" formatCode="#,##0&quot; hó&quot;;#,##0&quot; hó&quot;;0&quot; hó&quot;"/>
    <numFmt numFmtId="181" formatCode="#,##0.0&quot; hó&quot;;\-#,##0.0&quot; hó&quot;;\-&quot; hó&quot;"/>
    <numFmt numFmtId="182" formatCode="#,##0.00&quot; hó&quot;;\-#,##0.00&quot; hó&quot;;\-&quot; hó&quot;"/>
    <numFmt numFmtId="183" formatCode="#,##0.0&quot; hó&quot;;#,##0.0&quot; hó&quot;;0.0&quot; hó&quot;"/>
    <numFmt numFmtId="184" formatCode="#,##0.00&quot; hó&quot;;#,##0.00&quot; hó&quot;;0.00&quot; hó&quot;"/>
    <numFmt numFmtId="185" formatCode="#,##0.0&quot; m3&quot;;#,##0.0&quot; m3&quot;;0.0&quot; m3&quot;"/>
    <numFmt numFmtId="186" formatCode="#,##0.00&quot; m3&quot;;#,##0.00&quot; m3&quot;;0.00&quot; m3&quot;"/>
    <numFmt numFmtId="187" formatCode="#,##0.0&quot; m3&quot;;\-#,##0.0&quot; m3&quot;;\-&quot; m3&quot;"/>
    <numFmt numFmtId="188" formatCode="#,##0.00&quot; m3&quot;;\-#,##0.00&quot; m3&quot;;\-&quot; m3&quot;"/>
  </numFmts>
  <fonts count="8">
    <font>
      <sz val="10"/>
      <name val="Arial"/>
      <family val="0"/>
    </font>
    <font>
      <sz val="8"/>
      <name val="Arial"/>
      <family val="0"/>
    </font>
    <font>
      <sz val="14"/>
      <name val="Calibri"/>
      <family val="2"/>
    </font>
    <font>
      <sz val="14"/>
      <color indexed="18"/>
      <name val="Calibri"/>
      <family val="2"/>
    </font>
    <font>
      <b/>
      <sz val="36"/>
      <color indexed="18"/>
      <name val="Calibri"/>
      <family val="2"/>
    </font>
    <font>
      <b/>
      <sz val="28"/>
      <color indexed="18"/>
      <name val="Calibri"/>
      <family val="2"/>
    </font>
    <font>
      <b/>
      <sz val="14"/>
      <color indexed="18"/>
      <name val="Calibri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ck">
        <color indexed="18"/>
      </bottom>
    </border>
    <border>
      <left style="medium">
        <color indexed="18"/>
      </left>
      <right style="thick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 style="medium">
        <color indexed="18"/>
      </right>
      <top style="medium">
        <color indexed="18"/>
      </top>
      <bottom style="thick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ck">
        <color indexed="18"/>
      </bottom>
    </border>
    <border>
      <left style="medium">
        <color indexed="18"/>
      </left>
      <right style="thick">
        <color indexed="18"/>
      </right>
      <top style="medium">
        <color indexed="18"/>
      </top>
      <bottom style="thick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medium">
        <color indexed="18"/>
      </right>
      <top style="thick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ck">
        <color indexed="18"/>
      </top>
      <bottom style="medium">
        <color indexed="18"/>
      </bottom>
    </border>
    <border>
      <left style="medium">
        <color indexed="18"/>
      </left>
      <right style="thick">
        <color indexed="18"/>
      </right>
      <top style="thick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70" fontId="2" fillId="0" borderId="0" xfId="17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6" fillId="2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3" fillId="3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/>
    </xf>
    <xf numFmtId="44" fontId="3" fillId="3" borderId="4" xfId="17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0" xfId="0" applyNumberFormat="1" applyFont="1" applyFill="1" applyBorder="1" applyAlignment="1">
      <alignment horizontal="left"/>
    </xf>
    <xf numFmtId="0" fontId="6" fillId="3" borderId="9" xfId="0" applyFont="1" applyFill="1" applyBorder="1" applyAlignment="1">
      <alignment/>
    </xf>
    <xf numFmtId="0" fontId="6" fillId="3" borderId="10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6" fillId="3" borderId="3" xfId="0" applyFont="1" applyFill="1" applyBorder="1" applyAlignment="1">
      <alignment/>
    </xf>
    <xf numFmtId="0" fontId="6" fillId="3" borderId="0" xfId="0" applyNumberFormat="1" applyFont="1" applyFill="1" applyBorder="1" applyAlignment="1">
      <alignment horizontal="left"/>
    </xf>
    <xf numFmtId="0" fontId="6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NumberFormat="1" applyFont="1" applyFill="1" applyBorder="1" applyAlignment="1">
      <alignment horizontal="left"/>
    </xf>
    <xf numFmtId="0" fontId="3" fillId="3" borderId="16" xfId="0" applyFont="1" applyFill="1" applyBorder="1" applyAlignment="1">
      <alignment/>
    </xf>
    <xf numFmtId="170" fontId="3" fillId="3" borderId="0" xfId="0" applyNumberFormat="1" applyFont="1" applyFill="1" applyBorder="1" applyAlignment="1">
      <alignment/>
    </xf>
    <xf numFmtId="170" fontId="3" fillId="3" borderId="9" xfId="0" applyNumberFormat="1" applyFont="1" applyFill="1" applyBorder="1" applyAlignment="1">
      <alignment/>
    </xf>
    <xf numFmtId="170" fontId="3" fillId="3" borderId="10" xfId="0" applyNumberFormat="1" applyFont="1" applyFill="1" applyBorder="1" applyAlignment="1">
      <alignment/>
    </xf>
    <xf numFmtId="170" fontId="3" fillId="3" borderId="17" xfId="0" applyNumberFormat="1" applyFont="1" applyFill="1" applyBorder="1" applyAlignment="1">
      <alignment/>
    </xf>
    <xf numFmtId="170" fontId="3" fillId="3" borderId="18" xfId="0" applyNumberFormat="1" applyFont="1" applyFill="1" applyBorder="1" applyAlignment="1">
      <alignment/>
    </xf>
    <xf numFmtId="170" fontId="3" fillId="3" borderId="19" xfId="0" applyNumberFormat="1" applyFont="1" applyFill="1" applyBorder="1" applyAlignment="1">
      <alignment/>
    </xf>
    <xf numFmtId="170" fontId="3" fillId="3" borderId="20" xfId="0" applyNumberFormat="1" applyFont="1" applyFill="1" applyBorder="1" applyAlignment="1">
      <alignment/>
    </xf>
    <xf numFmtId="170" fontId="6" fillId="3" borderId="9" xfId="0" applyNumberFormat="1" applyFont="1" applyFill="1" applyBorder="1" applyAlignment="1">
      <alignment/>
    </xf>
    <xf numFmtId="170" fontId="6" fillId="3" borderId="10" xfId="0" applyNumberFormat="1" applyFont="1" applyFill="1" applyBorder="1" applyAlignment="1">
      <alignment horizontal="right"/>
    </xf>
    <xf numFmtId="170" fontId="6" fillId="3" borderId="17" xfId="0" applyNumberFormat="1" applyFont="1" applyFill="1" applyBorder="1" applyAlignment="1">
      <alignment horizontal="right"/>
    </xf>
    <xf numFmtId="178" fontId="3" fillId="3" borderId="10" xfId="15" applyNumberFormat="1" applyFont="1" applyFill="1" applyBorder="1" applyAlignment="1">
      <alignment/>
    </xf>
    <xf numFmtId="178" fontId="3" fillId="3" borderId="19" xfId="15" applyNumberFormat="1" applyFont="1" applyFill="1" applyBorder="1" applyAlignment="1">
      <alignment/>
    </xf>
    <xf numFmtId="44" fontId="3" fillId="3" borderId="1" xfId="17" applyFont="1" applyFill="1" applyBorder="1" applyAlignment="1">
      <alignment horizontal="right"/>
    </xf>
    <xf numFmtId="170" fontId="3" fillId="3" borderId="1" xfId="0" applyNumberFormat="1" applyFont="1" applyFill="1" applyBorder="1" applyAlignment="1">
      <alignment horizontal="right"/>
    </xf>
    <xf numFmtId="170" fontId="3" fillId="3" borderId="4" xfId="0" applyNumberFormat="1" applyFont="1" applyFill="1" applyBorder="1" applyAlignment="1">
      <alignment horizontal="right"/>
    </xf>
    <xf numFmtId="44" fontId="3" fillId="3" borderId="21" xfId="17" applyFont="1" applyFill="1" applyBorder="1" applyAlignment="1">
      <alignment horizontal="right"/>
    </xf>
    <xf numFmtId="170" fontId="3" fillId="3" borderId="21" xfId="0" applyNumberFormat="1" applyFont="1" applyFill="1" applyBorder="1" applyAlignment="1">
      <alignment horizontal="right"/>
    </xf>
    <xf numFmtId="170" fontId="3" fillId="3" borderId="22" xfId="0" applyNumberFormat="1" applyFont="1" applyFill="1" applyBorder="1" applyAlignment="1">
      <alignment horizontal="right"/>
    </xf>
    <xf numFmtId="170" fontId="6" fillId="3" borderId="13" xfId="0" applyNumberFormat="1" applyFont="1" applyFill="1" applyBorder="1" applyAlignment="1">
      <alignment horizontal="right"/>
    </xf>
    <xf numFmtId="170" fontId="6" fillId="3" borderId="1" xfId="0" applyNumberFormat="1" applyFont="1" applyFill="1" applyBorder="1" applyAlignment="1">
      <alignment horizontal="right"/>
    </xf>
    <xf numFmtId="170" fontId="6" fillId="3" borderId="4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170" fontId="3" fillId="3" borderId="4" xfId="17" applyNumberFormat="1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right"/>
    </xf>
    <xf numFmtId="170" fontId="3" fillId="3" borderId="24" xfId="0" applyNumberFormat="1" applyFont="1" applyFill="1" applyBorder="1" applyAlignment="1">
      <alignment horizontal="right"/>
    </xf>
    <xf numFmtId="44" fontId="3" fillId="3" borderId="10" xfId="0" applyNumberFormat="1" applyFont="1" applyFill="1" applyBorder="1" applyAlignment="1">
      <alignment/>
    </xf>
    <xf numFmtId="44" fontId="3" fillId="3" borderId="17" xfId="0" applyNumberFormat="1" applyFont="1" applyFill="1" applyBorder="1" applyAlignment="1">
      <alignment/>
    </xf>
    <xf numFmtId="44" fontId="3" fillId="3" borderId="19" xfId="0" applyNumberFormat="1" applyFont="1" applyFill="1" applyBorder="1" applyAlignment="1">
      <alignment/>
    </xf>
    <xf numFmtId="44" fontId="3" fillId="3" borderId="20" xfId="0" applyNumberFormat="1" applyFont="1" applyFill="1" applyBorder="1" applyAlignment="1">
      <alignment/>
    </xf>
    <xf numFmtId="170" fontId="6" fillId="3" borderId="25" xfId="0" applyNumberFormat="1" applyFont="1" applyFill="1" applyBorder="1" applyAlignment="1">
      <alignment horizontal="center"/>
    </xf>
    <xf numFmtId="170" fontId="6" fillId="3" borderId="26" xfId="0" applyNumberFormat="1" applyFont="1" applyFill="1" applyBorder="1" applyAlignment="1">
      <alignment horizontal="center"/>
    </xf>
    <xf numFmtId="170" fontId="6" fillId="3" borderId="27" xfId="0" applyNumberFormat="1" applyFont="1" applyFill="1" applyBorder="1" applyAlignment="1">
      <alignment horizontal="center"/>
    </xf>
    <xf numFmtId="170" fontId="3" fillId="3" borderId="25" xfId="0" applyNumberFormat="1" applyFont="1" applyFill="1" applyBorder="1" applyAlignment="1">
      <alignment horizontal="center"/>
    </xf>
    <xf numFmtId="170" fontId="3" fillId="3" borderId="26" xfId="0" applyNumberFormat="1" applyFont="1" applyFill="1" applyBorder="1" applyAlignment="1">
      <alignment horizontal="center"/>
    </xf>
    <xf numFmtId="170" fontId="3" fillId="3" borderId="27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right"/>
    </xf>
    <xf numFmtId="184" fontId="6" fillId="2" borderId="21" xfId="0" applyNumberFormat="1" applyFont="1" applyFill="1" applyBorder="1" applyAlignment="1" applyProtection="1">
      <alignment horizontal="left"/>
      <protection locked="0"/>
    </xf>
    <xf numFmtId="186" fontId="6" fillId="2" borderId="1" xfId="0" applyNumberFormat="1" applyFont="1" applyFill="1" applyBorder="1" applyAlignment="1" applyProtection="1">
      <alignment horizontal="left"/>
      <protection locked="0"/>
    </xf>
    <xf numFmtId="188" fontId="3" fillId="3" borderId="1" xfId="17" applyNumberFormat="1" applyFont="1" applyFill="1" applyBorder="1" applyAlignment="1">
      <alignment horizontal="right"/>
    </xf>
    <xf numFmtId="188" fontId="3" fillId="3" borderId="21" xfId="17" applyNumberFormat="1" applyFont="1" applyFill="1" applyBorder="1" applyAlignment="1">
      <alignment horizontal="right"/>
    </xf>
    <xf numFmtId="170" fontId="6" fillId="3" borderId="25" xfId="0" applyNumberFormat="1" applyFont="1" applyFill="1" applyBorder="1" applyAlignment="1">
      <alignment horizontal="center" vertical="center"/>
    </xf>
    <xf numFmtId="170" fontId="6" fillId="3" borderId="26" xfId="0" applyNumberFormat="1" applyFont="1" applyFill="1" applyBorder="1" applyAlignment="1">
      <alignment horizontal="center" vertical="center"/>
    </xf>
    <xf numFmtId="170" fontId="6" fillId="3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0" fontId="2" fillId="0" borderId="0" xfId="0" applyNumberFormat="1" applyFont="1" applyFill="1" applyAlignment="1">
      <alignment/>
    </xf>
    <xf numFmtId="170" fontId="3" fillId="3" borderId="16" xfId="17" applyNumberFormat="1" applyFont="1" applyFill="1" applyBorder="1" applyAlignment="1">
      <alignment horizontal="right"/>
    </xf>
    <xf numFmtId="170" fontId="3" fillId="3" borderId="23" xfId="17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190500</xdr:colOff>
      <xdr:row>4</xdr:row>
      <xdr:rowOff>419100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2486025" cy="1695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5.421875" style="1" customWidth="1"/>
    <col min="2" max="2" width="19.7109375" style="2" bestFit="1" customWidth="1"/>
    <col min="3" max="3" width="15.28125" style="1" customWidth="1"/>
    <col min="4" max="5" width="16.8515625" style="1" customWidth="1"/>
    <col min="6" max="6" width="17.140625" style="1" bestFit="1" customWidth="1"/>
    <col min="7" max="7" width="8.00390625" style="1" customWidth="1"/>
    <col min="8" max="8" width="34.28125" style="1" hidden="1" customWidth="1"/>
    <col min="9" max="10" width="13.57421875" style="1" hidden="1" customWidth="1"/>
    <col min="11" max="11" width="0" style="1" hidden="1" customWidth="1"/>
    <col min="12" max="12" width="34.7109375" style="1" hidden="1" customWidth="1"/>
    <col min="13" max="14" width="13.7109375" style="1" hidden="1" customWidth="1"/>
    <col min="15" max="16384" width="9.140625" style="1" customWidth="1"/>
  </cols>
  <sheetData>
    <row r="1" spans="1:6" ht="47.25" thickTop="1">
      <c r="A1" s="7"/>
      <c r="B1" s="69" t="s">
        <v>30</v>
      </c>
      <c r="C1" s="69"/>
      <c r="D1" s="69"/>
      <c r="E1" s="69"/>
      <c r="F1" s="70"/>
    </row>
    <row r="2" spans="1:6" ht="18.75">
      <c r="A2" s="8"/>
      <c r="B2" s="9"/>
      <c r="C2" s="9"/>
      <c r="D2" s="9"/>
      <c r="E2" s="9"/>
      <c r="F2" s="10"/>
    </row>
    <row r="3" spans="1:6" ht="18.75">
      <c r="A3" s="8"/>
      <c r="B3" s="11"/>
      <c r="C3" s="12"/>
      <c r="D3" s="12"/>
      <c r="E3" s="12"/>
      <c r="F3" s="10"/>
    </row>
    <row r="4" spans="1:6" ht="19.5" thickBot="1">
      <c r="A4" s="8"/>
      <c r="B4" s="11"/>
      <c r="C4" s="12"/>
      <c r="D4" s="12"/>
      <c r="E4" s="12"/>
      <c r="F4" s="10"/>
    </row>
    <row r="5" spans="1:14" ht="37.5" thickBot="1" thickTop="1">
      <c r="A5" s="8"/>
      <c r="B5" s="71" t="s">
        <v>41</v>
      </c>
      <c r="C5" s="71"/>
      <c r="D5" s="71"/>
      <c r="E5" s="71"/>
      <c r="F5" s="72"/>
      <c r="H5" s="78" t="s">
        <v>45</v>
      </c>
      <c r="I5" s="79"/>
      <c r="J5" s="80"/>
      <c r="K5" s="81"/>
      <c r="L5" s="78" t="s">
        <v>46</v>
      </c>
      <c r="M5" s="79"/>
      <c r="N5" s="80"/>
    </row>
    <row r="6" spans="1:14" ht="20.25" thickBot="1" thickTop="1">
      <c r="A6" s="8"/>
      <c r="B6" s="13"/>
      <c r="C6" s="9"/>
      <c r="D6" s="9"/>
      <c r="E6" s="9"/>
      <c r="F6" s="10"/>
      <c r="H6" s="63" t="s">
        <v>18</v>
      </c>
      <c r="I6" s="64"/>
      <c r="J6" s="65"/>
      <c r="L6" s="63" t="s">
        <v>18</v>
      </c>
      <c r="M6" s="64"/>
      <c r="N6" s="65"/>
    </row>
    <row r="7" spans="1:14" ht="19.5" thickBot="1">
      <c r="A7" s="8"/>
      <c r="B7" s="13"/>
      <c r="C7" s="9"/>
      <c r="D7" s="9"/>
      <c r="E7" s="9"/>
      <c r="F7" s="10"/>
      <c r="H7" s="33"/>
      <c r="I7" s="40" t="s">
        <v>0</v>
      </c>
      <c r="J7" s="41" t="s">
        <v>1</v>
      </c>
      <c r="L7" s="33"/>
      <c r="M7" s="40" t="s">
        <v>0</v>
      </c>
      <c r="N7" s="41" t="s">
        <v>1</v>
      </c>
    </row>
    <row r="8" spans="1:14" ht="19.5" thickBot="1">
      <c r="A8" s="8"/>
      <c r="B8" s="13"/>
      <c r="C8" s="9"/>
      <c r="D8" s="9"/>
      <c r="E8" s="9"/>
      <c r="F8" s="10"/>
      <c r="H8" s="33" t="s">
        <v>2</v>
      </c>
      <c r="I8" s="59">
        <v>173.4</v>
      </c>
      <c r="J8" s="60">
        <v>218.4</v>
      </c>
      <c r="L8" s="33" t="s">
        <v>2</v>
      </c>
      <c r="M8" s="59">
        <v>192.8</v>
      </c>
      <c r="N8" s="60">
        <v>218.4</v>
      </c>
    </row>
    <row r="9" spans="1:14" ht="19.5" thickBot="1">
      <c r="A9" s="14" t="s">
        <v>32</v>
      </c>
      <c r="B9" s="15"/>
      <c r="C9" s="9"/>
      <c r="D9" s="9"/>
      <c r="E9" s="9"/>
      <c r="F9" s="10"/>
      <c r="H9" s="36" t="s">
        <v>3</v>
      </c>
      <c r="I9" s="61">
        <v>349.7</v>
      </c>
      <c r="J9" s="62">
        <v>453.3</v>
      </c>
      <c r="L9" s="36" t="s">
        <v>3</v>
      </c>
      <c r="M9" s="61">
        <v>388.7</v>
      </c>
      <c r="N9" s="62">
        <v>453.3</v>
      </c>
    </row>
    <row r="10" spans="1:14" ht="19.5" thickBot="1">
      <c r="A10" s="16" t="s">
        <v>13</v>
      </c>
      <c r="B10" s="6" t="s">
        <v>0</v>
      </c>
      <c r="C10" s="9"/>
      <c r="D10" s="9"/>
      <c r="E10" s="9"/>
      <c r="F10" s="10"/>
      <c r="H10" s="12"/>
      <c r="I10" s="12"/>
      <c r="J10" s="12"/>
      <c r="L10" s="12"/>
      <c r="M10" s="12"/>
      <c r="N10" s="12"/>
    </row>
    <row r="11" spans="1:14" ht="20.25" thickBot="1" thickTop="1">
      <c r="A11" s="16" t="s">
        <v>29</v>
      </c>
      <c r="B11" s="6" t="s">
        <v>21</v>
      </c>
      <c r="C11" s="9"/>
      <c r="D11" s="9"/>
      <c r="E11" s="9"/>
      <c r="F11" s="17"/>
      <c r="H11" s="63" t="s">
        <v>19</v>
      </c>
      <c r="I11" s="64"/>
      <c r="J11" s="65"/>
      <c r="L11" s="63" t="s">
        <v>19</v>
      </c>
      <c r="M11" s="64"/>
      <c r="N11" s="65"/>
    </row>
    <row r="12" spans="1:14" ht="19.5" thickBot="1">
      <c r="A12" s="16" t="s">
        <v>20</v>
      </c>
      <c r="B12" s="6" t="s">
        <v>21</v>
      </c>
      <c r="C12" s="9"/>
      <c r="D12" s="9"/>
      <c r="E12" s="9"/>
      <c r="F12" s="17"/>
      <c r="H12" s="39" t="s">
        <v>37</v>
      </c>
      <c r="I12" s="40" t="s">
        <v>0</v>
      </c>
      <c r="J12" s="41" t="s">
        <v>1</v>
      </c>
      <c r="L12" s="39" t="s">
        <v>37</v>
      </c>
      <c r="M12" s="40" t="s">
        <v>0</v>
      </c>
      <c r="N12" s="41" t="s">
        <v>1</v>
      </c>
    </row>
    <row r="13" spans="1:14" ht="19.5" thickBot="1">
      <c r="A13" s="16" t="s">
        <v>26</v>
      </c>
      <c r="B13" s="6" t="s">
        <v>38</v>
      </c>
      <c r="C13" s="18"/>
      <c r="D13" s="9"/>
      <c r="E13" s="9"/>
      <c r="F13" s="10"/>
      <c r="H13" s="33" t="s">
        <v>36</v>
      </c>
      <c r="I13" s="34">
        <v>239</v>
      </c>
      <c r="J13" s="35">
        <v>276</v>
      </c>
      <c r="L13" s="33" t="s">
        <v>36</v>
      </c>
      <c r="M13" s="34">
        <v>266</v>
      </c>
      <c r="N13" s="35">
        <v>276</v>
      </c>
    </row>
    <row r="14" spans="1:14" ht="19.5" thickBot="1">
      <c r="A14" s="16" t="s">
        <v>31</v>
      </c>
      <c r="B14" s="75"/>
      <c r="C14" s="9"/>
      <c r="D14" s="9"/>
      <c r="E14" s="9"/>
      <c r="F14" s="10"/>
      <c r="H14" s="33" t="s">
        <v>33</v>
      </c>
      <c r="I14" s="34">
        <v>239</v>
      </c>
      <c r="J14" s="35">
        <v>276</v>
      </c>
      <c r="L14" s="33" t="s">
        <v>33</v>
      </c>
      <c r="M14" s="34">
        <v>266</v>
      </c>
      <c r="N14" s="35">
        <v>276</v>
      </c>
    </row>
    <row r="15" spans="1:14" ht="19.5" thickBot="1">
      <c r="A15" s="19" t="s">
        <v>4</v>
      </c>
      <c r="B15" s="74"/>
      <c r="C15" s="9"/>
      <c r="D15" s="9"/>
      <c r="E15" s="9"/>
      <c r="F15" s="10"/>
      <c r="H15" s="33" t="s">
        <v>38</v>
      </c>
      <c r="I15" s="34">
        <v>239</v>
      </c>
      <c r="J15" s="35">
        <v>276</v>
      </c>
      <c r="L15" s="33" t="s">
        <v>38</v>
      </c>
      <c r="M15" s="34">
        <v>266</v>
      </c>
      <c r="N15" s="35">
        <v>276</v>
      </c>
    </row>
    <row r="16" spans="1:14" ht="19.5" thickBot="1">
      <c r="A16" s="8"/>
      <c r="B16" s="20"/>
      <c r="C16" s="9"/>
      <c r="D16" s="9"/>
      <c r="E16" s="9"/>
      <c r="F16" s="10"/>
      <c r="H16" s="33" t="s">
        <v>34</v>
      </c>
      <c r="I16" s="34">
        <v>571</v>
      </c>
      <c r="J16" s="35">
        <v>1076</v>
      </c>
      <c r="L16" s="33" t="s">
        <v>34</v>
      </c>
      <c r="M16" s="34">
        <v>635</v>
      </c>
      <c r="N16" s="35">
        <v>1076</v>
      </c>
    </row>
    <row r="17" spans="1:14" ht="19.5" thickBot="1">
      <c r="A17" s="21" t="s">
        <v>14</v>
      </c>
      <c r="B17" s="22" t="s">
        <v>43</v>
      </c>
      <c r="C17" s="23" t="s">
        <v>15</v>
      </c>
      <c r="D17" s="23" t="s">
        <v>27</v>
      </c>
      <c r="E17" s="23" t="s">
        <v>28</v>
      </c>
      <c r="F17" s="24" t="s">
        <v>44</v>
      </c>
      <c r="H17" s="33" t="s">
        <v>39</v>
      </c>
      <c r="I17" s="34">
        <v>913</v>
      </c>
      <c r="J17" s="35">
        <v>1076</v>
      </c>
      <c r="L17" s="33" t="s">
        <v>39</v>
      </c>
      <c r="M17" s="34">
        <v>1015</v>
      </c>
      <c r="N17" s="35">
        <v>1076</v>
      </c>
    </row>
    <row r="18" spans="1:14" ht="19.5" thickBot="1">
      <c r="A18" s="16" t="s">
        <v>16</v>
      </c>
      <c r="B18" s="44">
        <f>IF($B$13="",0,VLOOKUP($B$13,'Vízdíj kalkulátor'!$H$13:$J$27,VLOOKUP($B$10,'Vízdíj kalkulátor'!$H$30:$I$31,2,FALSE),FALSE))</f>
        <v>239</v>
      </c>
      <c r="C18" s="73">
        <f>ROUND(ABS($B$15),2)</f>
        <v>0</v>
      </c>
      <c r="D18" s="45">
        <f>ROUND(C18*B18,0)</f>
        <v>0</v>
      </c>
      <c r="E18" s="45">
        <f>ROUND(D18*27%,0)</f>
        <v>0</v>
      </c>
      <c r="F18" s="46">
        <f>ROUND(D18+E18,0)</f>
        <v>0</v>
      </c>
      <c r="H18" s="33" t="s">
        <v>35</v>
      </c>
      <c r="I18" s="34">
        <v>1208</v>
      </c>
      <c r="J18" s="35">
        <v>1969</v>
      </c>
      <c r="L18" s="33" t="s">
        <v>35</v>
      </c>
      <c r="M18" s="34">
        <v>1343</v>
      </c>
      <c r="N18" s="35">
        <v>1969</v>
      </c>
    </row>
    <row r="19" spans="1:14" ht="19.5" thickBot="1">
      <c r="A19" s="16" t="s">
        <v>24</v>
      </c>
      <c r="B19" s="44">
        <f>IF($B$11="Igen",IF($B$10='Vízdíj kalkulátor'!$I$7,'Vízdíj kalkulátor'!$I$8,'Vízdíj kalkulátor'!$J$8),0)</f>
        <v>173.4</v>
      </c>
      <c r="C19" s="76">
        <f>IF($B$11='Vízdíj kalkulátor'!$J$30,ROUND(ABS($B$14),2),0)</f>
        <v>0</v>
      </c>
      <c r="D19" s="45">
        <f>ROUND(C19*B19,0)</f>
        <v>0</v>
      </c>
      <c r="E19" s="45">
        <f>ROUND(D19*27%,0)</f>
        <v>0</v>
      </c>
      <c r="F19" s="46">
        <f>ROUND(D19+E19,0)</f>
        <v>0</v>
      </c>
      <c r="H19" s="33" t="s">
        <v>40</v>
      </c>
      <c r="I19" s="34">
        <v>1716</v>
      </c>
      <c r="J19" s="35">
        <v>1969</v>
      </c>
      <c r="L19" s="33" t="s">
        <v>40</v>
      </c>
      <c r="M19" s="34">
        <v>1907</v>
      </c>
      <c r="N19" s="35">
        <v>1969</v>
      </c>
    </row>
    <row r="20" spans="1:14" ht="19.5" thickBot="1">
      <c r="A20" s="19" t="s">
        <v>23</v>
      </c>
      <c r="B20" s="47">
        <f>IF($B$12='Vízdíj kalkulátor'!$J$30,IF($B$10='Vízdíj kalkulátor'!$I$7,'Vízdíj kalkulátor'!$I$9,'Vízdíj kalkulátor'!$J$9),0)</f>
        <v>349.7</v>
      </c>
      <c r="C20" s="77">
        <f>IF($B$12='Vízdíj kalkulátor'!$J$30,ROUND(ABS($B$14),2),0)</f>
        <v>0</v>
      </c>
      <c r="D20" s="48">
        <f>ROUND(C20*B20,0)</f>
        <v>0</v>
      </c>
      <c r="E20" s="48">
        <f>ROUND(D20*27%,0)</f>
        <v>0</v>
      </c>
      <c r="F20" s="49">
        <f>ROUND(D20+E20,0)</f>
        <v>0</v>
      </c>
      <c r="H20" s="33" t="s">
        <v>5</v>
      </c>
      <c r="I20" s="34">
        <v>2408</v>
      </c>
      <c r="J20" s="35">
        <v>2789</v>
      </c>
      <c r="L20" s="33" t="s">
        <v>5</v>
      </c>
      <c r="M20" s="34">
        <v>2676</v>
      </c>
      <c r="N20" s="35">
        <v>2789</v>
      </c>
    </row>
    <row r="21" spans="1:14" ht="19.5" thickBot="1">
      <c r="A21" s="25" t="s">
        <v>25</v>
      </c>
      <c r="B21" s="26"/>
      <c r="C21" s="27"/>
      <c r="D21" s="50">
        <f>SUM(D18:D20)</f>
        <v>0</v>
      </c>
      <c r="E21" s="51">
        <f>SUM(E18:E20)</f>
        <v>0</v>
      </c>
      <c r="F21" s="52">
        <f>SUM(F18:F20)</f>
        <v>0</v>
      </c>
      <c r="H21" s="33" t="s">
        <v>6</v>
      </c>
      <c r="I21" s="34">
        <v>4799</v>
      </c>
      <c r="J21" s="35">
        <v>5589</v>
      </c>
      <c r="L21" s="33" t="s">
        <v>6</v>
      </c>
      <c r="M21" s="34">
        <v>5333</v>
      </c>
      <c r="N21" s="35">
        <v>5589</v>
      </c>
    </row>
    <row r="22" spans="1:14" ht="19.5" thickBot="1">
      <c r="A22" s="8" t="str">
        <f>IF($B$10=$I$7,"10%-os rezsicsökkentés, 2013.07.01-től:","")</f>
        <v>10%-os rezsicsökkentés, 2013.07.01-től:</v>
      </c>
      <c r="B22" s="20"/>
      <c r="C22" s="28"/>
      <c r="D22" s="53"/>
      <c r="E22" s="54"/>
      <c r="F22" s="55">
        <f>F23-F21</f>
        <v>0</v>
      </c>
      <c r="H22" s="33" t="s">
        <v>7</v>
      </c>
      <c r="I22" s="34">
        <v>9599</v>
      </c>
      <c r="J22" s="35">
        <v>11168</v>
      </c>
      <c r="L22" s="33" t="s">
        <v>7</v>
      </c>
      <c r="M22" s="34">
        <v>10666</v>
      </c>
      <c r="N22" s="35">
        <v>11168</v>
      </c>
    </row>
    <row r="23" spans="1:14" ht="19.5" thickBot="1">
      <c r="A23" s="29" t="s">
        <v>42</v>
      </c>
      <c r="B23" s="30"/>
      <c r="C23" s="31"/>
      <c r="D23" s="56"/>
      <c r="E23" s="57"/>
      <c r="F23" s="58">
        <f>F37</f>
        <v>0</v>
      </c>
      <c r="H23" s="33" t="s">
        <v>8</v>
      </c>
      <c r="I23" s="34">
        <v>11426</v>
      </c>
      <c r="J23" s="35">
        <v>13271</v>
      </c>
      <c r="L23" s="33" t="s">
        <v>8</v>
      </c>
      <c r="M23" s="34">
        <v>12696</v>
      </c>
      <c r="N23" s="35">
        <v>13271</v>
      </c>
    </row>
    <row r="24" spans="2:14" ht="20.25" thickBot="1" thickTop="1">
      <c r="B24" s="3"/>
      <c r="F24" s="82"/>
      <c r="H24" s="33" t="s">
        <v>9</v>
      </c>
      <c r="I24" s="34">
        <v>13189</v>
      </c>
      <c r="J24" s="35">
        <v>15353</v>
      </c>
      <c r="L24" s="33" t="s">
        <v>9</v>
      </c>
      <c r="M24" s="34">
        <v>14655</v>
      </c>
      <c r="N24" s="35">
        <v>15353</v>
      </c>
    </row>
    <row r="25" spans="2:14" ht="19.5" thickBot="1">
      <c r="B25" s="3"/>
      <c r="F25" s="82"/>
      <c r="H25" s="33" t="s">
        <v>10</v>
      </c>
      <c r="I25" s="34">
        <v>17988</v>
      </c>
      <c r="J25" s="35">
        <v>20942</v>
      </c>
      <c r="L25" s="33" t="s">
        <v>10</v>
      </c>
      <c r="M25" s="34">
        <v>19988</v>
      </c>
      <c r="N25" s="35">
        <v>20942</v>
      </c>
    </row>
    <row r="26" spans="2:14" ht="19.5" thickBot="1">
      <c r="B26" s="3"/>
      <c r="H26" s="33" t="s">
        <v>11</v>
      </c>
      <c r="I26" s="34">
        <v>23980</v>
      </c>
      <c r="J26" s="35">
        <v>27916</v>
      </c>
      <c r="L26" s="33" t="s">
        <v>11</v>
      </c>
      <c r="M26" s="34">
        <v>26645</v>
      </c>
      <c r="N26" s="35">
        <v>27916</v>
      </c>
    </row>
    <row r="27" spans="2:14" ht="19.5" thickBot="1">
      <c r="B27" s="3"/>
      <c r="H27" s="36" t="s">
        <v>12</v>
      </c>
      <c r="I27" s="37">
        <v>34272</v>
      </c>
      <c r="J27" s="38">
        <v>41885</v>
      </c>
      <c r="L27" s="36" t="s">
        <v>12</v>
      </c>
      <c r="M27" s="37">
        <v>38080</v>
      </c>
      <c r="N27" s="38">
        <v>41885</v>
      </c>
    </row>
    <row r="28" spans="2:14" ht="20.25" thickBot="1" thickTop="1">
      <c r="B28" s="3"/>
      <c r="H28" s="32"/>
      <c r="I28" s="32"/>
      <c r="J28" s="32"/>
      <c r="L28" s="32"/>
      <c r="M28" s="32"/>
      <c r="N28" s="32"/>
    </row>
    <row r="29" spans="8:14" ht="20.25" thickBot="1" thickTop="1">
      <c r="H29" s="66" t="s">
        <v>17</v>
      </c>
      <c r="I29" s="67"/>
      <c r="J29" s="68"/>
      <c r="L29" s="66" t="s">
        <v>17</v>
      </c>
      <c r="M29" s="67"/>
      <c r="N29" s="68"/>
    </row>
    <row r="30" spans="2:14" ht="19.5" thickBot="1">
      <c r="B30" s="4"/>
      <c r="H30" s="33" t="s">
        <v>0</v>
      </c>
      <c r="I30" s="42">
        <v>2</v>
      </c>
      <c r="J30" s="35" t="s">
        <v>21</v>
      </c>
      <c r="L30" s="33" t="s">
        <v>0</v>
      </c>
      <c r="M30" s="42">
        <v>2</v>
      </c>
      <c r="N30" s="35" t="s">
        <v>21</v>
      </c>
    </row>
    <row r="31" spans="8:14" ht="19.5" thickBot="1">
      <c r="H31" s="36" t="s">
        <v>1</v>
      </c>
      <c r="I31" s="43">
        <v>3</v>
      </c>
      <c r="J31" s="38" t="s">
        <v>22</v>
      </c>
      <c r="L31" s="36" t="s">
        <v>1</v>
      </c>
      <c r="M31" s="43">
        <v>3</v>
      </c>
      <c r="N31" s="38" t="s">
        <v>22</v>
      </c>
    </row>
    <row r="32" ht="19.5" thickTop="1"/>
    <row r="33" spans="1:6" ht="19.5" hidden="1" thickBot="1">
      <c r="A33" s="21" t="s">
        <v>14</v>
      </c>
      <c r="B33" s="22" t="s">
        <v>43</v>
      </c>
      <c r="C33" s="23" t="s">
        <v>15</v>
      </c>
      <c r="D33" s="23" t="s">
        <v>27</v>
      </c>
      <c r="E33" s="23" t="s">
        <v>28</v>
      </c>
      <c r="F33" s="24" t="s">
        <v>44</v>
      </c>
    </row>
    <row r="34" spans="1:6" ht="18.75" hidden="1">
      <c r="A34" s="16" t="s">
        <v>16</v>
      </c>
      <c r="B34" s="44">
        <f>IF($B$13="",0,VLOOKUP($B$13,'Vízdíj kalkulátor'!$L$13:$N$27,VLOOKUP($B$10,'Vízdíj kalkulátor'!$L$30:$M$31,2,FALSE),FALSE))</f>
        <v>266</v>
      </c>
      <c r="C34" s="73">
        <f>ROUND(ABS($B$15),2)</f>
        <v>0</v>
      </c>
      <c r="D34" s="45">
        <f>ROUND(C34*B34,0)</f>
        <v>0</v>
      </c>
      <c r="E34" s="45">
        <f>ROUND(D34*27%,0)</f>
        <v>0</v>
      </c>
      <c r="F34" s="46">
        <f>ROUND(D34+E34,0)</f>
        <v>0</v>
      </c>
    </row>
    <row r="35" spans="1:6" ht="18.75" hidden="1">
      <c r="A35" s="16" t="s">
        <v>24</v>
      </c>
      <c r="B35" s="44">
        <f>IF($B$11="Igen",IF($B$10='Vízdíj kalkulátor'!$M$7,'Vízdíj kalkulátor'!$M$8,'Vízdíj kalkulátor'!$N$8),0)</f>
        <v>192.8</v>
      </c>
      <c r="C35" s="76">
        <f>IF($B$11='Vízdíj kalkulátor'!$J$30,ROUND(ABS($B$14),2),0)</f>
        <v>0</v>
      </c>
      <c r="D35" s="45">
        <f>ROUND(C35*B35,0)</f>
        <v>0</v>
      </c>
      <c r="E35" s="45">
        <f>ROUND(D35*27%,0)</f>
        <v>0</v>
      </c>
      <c r="F35" s="46">
        <f>ROUND(D35+E35,0)</f>
        <v>0</v>
      </c>
    </row>
    <row r="36" spans="1:6" ht="19.5" hidden="1" thickBot="1">
      <c r="A36" s="19" t="s">
        <v>23</v>
      </c>
      <c r="B36" s="47">
        <f>IF($B$11="Igen",IF($B$10='Vízdíj kalkulátor'!$M$7,'Vízdíj kalkulátor'!$M$9,'Vízdíj kalkulátor'!$N$9),0)</f>
        <v>388.7</v>
      </c>
      <c r="C36" s="77">
        <f>IF($B$12='Vízdíj kalkulátor'!$J$30,ROUND(ABS($B$14),2),0)</f>
        <v>0</v>
      </c>
      <c r="D36" s="48">
        <f>ROUND(C36*B36,0)</f>
        <v>0</v>
      </c>
      <c r="E36" s="48">
        <f>ROUND(D36*27%,0)</f>
        <v>0</v>
      </c>
      <c r="F36" s="49">
        <f>ROUND(D36+E36,0)</f>
        <v>0</v>
      </c>
    </row>
    <row r="37" spans="1:6" ht="19.5" hidden="1" thickBot="1">
      <c r="A37" s="29" t="s">
        <v>47</v>
      </c>
      <c r="B37" s="30"/>
      <c r="C37" s="31"/>
      <c r="D37" s="83">
        <f>SUM(D34:D36)</f>
        <v>0</v>
      </c>
      <c r="E37" s="84">
        <f>SUM(E34:E36)</f>
        <v>0</v>
      </c>
      <c r="F37" s="58">
        <f>SUM(F34:F36)</f>
        <v>0</v>
      </c>
    </row>
    <row r="38" ht="18.75">
      <c r="H38" s="5"/>
    </row>
    <row r="39" ht="18.75">
      <c r="H39" s="5"/>
    </row>
    <row r="40" ht="18.75">
      <c r="H40" s="5"/>
    </row>
    <row r="41" ht="18.75">
      <c r="H41" s="5"/>
    </row>
    <row r="42" ht="18.75">
      <c r="H42" s="5"/>
    </row>
    <row r="43" ht="18.75">
      <c r="H43" s="5"/>
    </row>
    <row r="44" ht="18.75">
      <c r="H44" s="5"/>
    </row>
    <row r="45" ht="18.75">
      <c r="H45" s="5"/>
    </row>
    <row r="46" ht="18.75">
      <c r="H46" s="5"/>
    </row>
    <row r="47" ht="18.75">
      <c r="H47" s="5"/>
    </row>
    <row r="48" ht="18.75">
      <c r="H48" s="5"/>
    </row>
    <row r="49" ht="18.75">
      <c r="H49" s="5"/>
    </row>
    <row r="50" ht="18.75">
      <c r="H50" s="5"/>
    </row>
  </sheetData>
  <sheetProtection password="A9F3" sheet="1" objects="1" scenarios="1" selectLockedCells="1"/>
  <mergeCells count="10">
    <mergeCell ref="L6:N6"/>
    <mergeCell ref="L11:N11"/>
    <mergeCell ref="L29:N29"/>
    <mergeCell ref="H5:J5"/>
    <mergeCell ref="L5:N5"/>
    <mergeCell ref="H6:J6"/>
    <mergeCell ref="H11:J11"/>
    <mergeCell ref="H29:J29"/>
    <mergeCell ref="B1:F1"/>
    <mergeCell ref="B5:F5"/>
  </mergeCells>
  <dataValidations count="3">
    <dataValidation type="list" allowBlank="1" showInputMessage="1" showErrorMessage="1" sqref="B13">
      <formula1>$H$13:$H$27</formula1>
    </dataValidation>
    <dataValidation type="list" allowBlank="1" showInputMessage="1" showErrorMessage="1" sqref="B11:B12">
      <formula1>$J$30:$J$31</formula1>
    </dataValidation>
    <dataValidation type="list" allowBlank="1" showInputMessage="1" showErrorMessage="1" sqref="B10">
      <formula1>$H$30:$H$31</formula1>
    </dataValidation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"Pannon-Víz"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Lantos Péter</cp:lastModifiedBy>
  <cp:lastPrinted>2014-04-10T10:50:27Z</cp:lastPrinted>
  <dcterms:created xsi:type="dcterms:W3CDTF">2013-07-02T10:29:08Z</dcterms:created>
  <dcterms:modified xsi:type="dcterms:W3CDTF">2014-04-10T10:53:42Z</dcterms:modified>
  <cp:category/>
  <cp:version/>
  <cp:contentType/>
  <cp:contentStatus/>
</cp:coreProperties>
</file>